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-15" windowWidth="19230" windowHeight="5640" activeTab="1"/>
  </bookViews>
  <sheets>
    <sheet name="README" sheetId="4" r:id="rId1"/>
    <sheet name="Calculations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5621"/>
</workbook>
</file>

<file path=xl/calcChain.xml><?xml version="1.0" encoding="utf-8"?>
<calcChain xmlns="http://schemas.openxmlformats.org/spreadsheetml/2006/main">
  <c r="C11" i="1" l="1"/>
  <c r="I45" i="1"/>
  <c r="F45" i="1"/>
  <c r="C45" i="1"/>
  <c r="I40" i="1"/>
  <c r="F40" i="1"/>
  <c r="C40" i="1"/>
  <c r="I28" i="1"/>
  <c r="F28" i="1"/>
  <c r="C28" i="1"/>
  <c r="I23" i="1"/>
  <c r="F23" i="1"/>
  <c r="C23" i="1"/>
  <c r="I11" i="1"/>
  <c r="I12" i="1" s="1"/>
  <c r="F11" i="1"/>
  <c r="I5" i="1"/>
  <c r="I6" i="1" s="1"/>
  <c r="F5" i="1"/>
  <c r="C5" i="1"/>
  <c r="C6" i="1" s="1"/>
  <c r="C16" i="1" l="1"/>
  <c r="F32" i="1"/>
  <c r="C32" i="1"/>
  <c r="F49" i="1"/>
  <c r="I32" i="1"/>
  <c r="I49" i="1"/>
  <c r="C49" i="1"/>
  <c r="C55" i="1" s="1"/>
  <c r="F16" i="1"/>
  <c r="I16" i="1"/>
  <c r="C61" i="1" l="1"/>
  <c r="F61" i="1"/>
  <c r="F55" i="1"/>
  <c r="I61" i="1"/>
  <c r="I55" i="1"/>
</calcChain>
</file>

<file path=xl/sharedStrings.xml><?xml version="1.0" encoding="utf-8"?>
<sst xmlns="http://schemas.openxmlformats.org/spreadsheetml/2006/main" count="101" uniqueCount="25">
  <si>
    <t>SO2</t>
  </si>
  <si>
    <t>NOx</t>
  </si>
  <si>
    <t>PM</t>
  </si>
  <si>
    <t>PB1</t>
  </si>
  <si>
    <t>lb/day</t>
  </si>
  <si>
    <t>lb/hr</t>
  </si>
  <si>
    <t>tpy</t>
  </si>
  <si>
    <t>PB2</t>
  </si>
  <si>
    <t>PB1 + PB2</t>
  </si>
  <si>
    <t>Total</t>
  </si>
  <si>
    <t>Emission Reduction</t>
  </si>
  <si>
    <t>BART (from FIP)</t>
  </si>
  <si>
    <r>
      <t>lb/MMBtu</t>
    </r>
    <r>
      <rPr>
        <vertAlign val="superscript"/>
        <sz val="11"/>
        <color theme="1"/>
        <rFont val="Calibri"/>
        <family val="2"/>
        <scheme val="minor"/>
      </rPr>
      <t>1&amp;2</t>
    </r>
  </si>
  <si>
    <r>
      <t>lb/MMBtu</t>
    </r>
    <r>
      <rPr>
        <vertAlign val="superscript"/>
        <sz val="11"/>
        <color theme="1"/>
        <rFont val="Calibri"/>
        <family val="2"/>
        <scheme val="minor"/>
      </rPr>
      <t>3</t>
    </r>
  </si>
  <si>
    <t>PM BART (from FIP)</t>
  </si>
  <si>
    <t>For PB#1, FIP-determined PM BART was 0.07 lb/MMBtu and the maximum PB#1 heat input is 580 MMBtu/hr. Thus, 0.07 lb/MMBtu at 580 MMBtu/hour is 40.6 lb/hr and assuming 8760 annual operating hours is 177.828 tpy.</t>
  </si>
  <si>
    <t>For PB#2, FIP-determined PM BART was 0.1 lb/MMBtu (40 CFR part 63, subpart DDDDD) and the maximum PB#2 heat input is 820 MMBtu/hr. Thus, 0.1 lb/MMBtu at 820 MMBtu/hour is 82 lb/hr and assuming 8760 annual operating hours is 359.16 tpy.</t>
  </si>
  <si>
    <t>Therefore, total PB#1 plus PB#2 PM BART is 122.60 lb/hr or 536.988 tpy</t>
  </si>
  <si>
    <r>
      <t>Baseline (from FIP)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</si>
  <si>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r>
      <t>BART Alternative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</si>
  <si>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SO2 (tpy)</t>
  </si>
  <si>
    <t>PM (tpy)</t>
  </si>
  <si>
    <t>NOx (tpy)</t>
  </si>
  <si>
    <t>SIP Narrative Table 6</t>
  </si>
  <si>
    <t>SIP Narrative Table 7 (BART Alternative)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</si>
</sst>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0" fillId="0" borderId="11" xfId="0" applyBorder="1"/>
    <xf numFmtId="0" fontId="0" fillId="0" borderId="12" xfId="0" applyBorder="1"/>
    <xf numFmtId="0" fontId="1" fillId="0" borderId="13" xfId="0" applyFont="1" applyBorder="1"/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4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10" xfId="0" applyBorder="1"/>
    <xf numFmtId="0" fontId="1" fillId="0" borderId="11" xfId="0" applyFont="1" applyBorder="1"/>
    <xf numFmtId="0" fontId="1" fillId="0" borderId="9" xfId="0" applyFont="1" applyBorder="1"/>
    <xf numFmtId="0" fontId="1" fillId="0" borderId="0" xfId="0" applyFont="1"/>
    <xf numFmtId="0" fontId="0" fillId="0" borderId="0" xfId="0" applyAlignment="1">
      <alignment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89857</xdr:rowOff>
    </xdr:from>
    <xdr:to>
      <xdr:col>19</xdr:col>
      <xdr:colOff>567266</xdr:colOff>
      <xdr:row>11</xdr:row>
      <xdr:rowOff>92189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2877" y="89857"/>
          <a:ext cx="4844531" cy="201516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11</xdr:col>
      <xdr:colOff>0</xdr:colOff>
      <xdr:row>11</xdr:row>
      <xdr:rowOff>98840</xdr:rowOff>
    </xdr:from>
    <xdr:to>
      <xdr:col>19</xdr:col>
      <xdr:colOff>579159</xdr:colOff>
      <xdr:row>34</xdr:row>
      <xdr:rowOff>119975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62877" y="2111670"/>
          <a:ext cx="4856424" cy="420854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11</xdr:col>
      <xdr:colOff>0</xdr:colOff>
      <xdr:row>69</xdr:row>
      <xdr:rowOff>79976</xdr:rowOff>
    </xdr:from>
    <xdr:to>
      <xdr:col>20</xdr:col>
      <xdr:colOff>101600</xdr:colOff>
      <xdr:row>99</xdr:row>
      <xdr:rowOff>172027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62877" y="12965684"/>
          <a:ext cx="4989902" cy="5753135"/>
        </a:xfrm>
        <a:prstGeom prst="rect">
          <a:avLst/>
        </a:prstGeom>
      </xdr:spPr>
    </xdr:pic>
    <xdr:clientData/>
  </xdr:twoCellAnchor>
  <xdr:twoCellAnchor editAs="oneCell">
    <xdr:from>
      <xdr:col>11</xdr:col>
      <xdr:colOff>1</xdr:colOff>
      <xdr:row>37</xdr:row>
      <xdr:rowOff>0</xdr:rowOff>
    </xdr:from>
    <xdr:to>
      <xdr:col>19</xdr:col>
      <xdr:colOff>590550</xdr:colOff>
      <xdr:row>68</xdr:row>
      <xdr:rowOff>8116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24726" y="6848475"/>
          <a:ext cx="4857750" cy="566596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5" sqref="A25"/>
    </sheetView>
  </sheetViews>
  <sheetFormatPr defaultRowHeight="15" x14ac:dyDescent="0.25"/>
  <cols>
    <col min="1" max="1" width="71.140625" customWidth="1"/>
  </cols>
  <sheetData>
    <row r="1" spans="1:1" ht="14.45" x14ac:dyDescent="0.3">
      <c r="A1" s="23" t="s">
        <v>14</v>
      </c>
    </row>
    <row r="2" spans="1:1" ht="43.15" x14ac:dyDescent="0.3">
      <c r="A2" s="24" t="s">
        <v>15</v>
      </c>
    </row>
    <row r="4" spans="1:1" ht="43.15" customHeight="1" x14ac:dyDescent="0.3">
      <c r="A4" s="24" t="s">
        <v>16</v>
      </c>
    </row>
    <row r="6" spans="1:1" ht="14.45" x14ac:dyDescent="0.3">
      <c r="A6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view="pageBreakPreview" topLeftCell="C1" zoomScale="106" zoomScaleNormal="80" zoomScaleSheetLayoutView="106" workbookViewId="0">
      <selection activeCell="I73" sqref="I73"/>
    </sheetView>
  </sheetViews>
  <sheetFormatPr defaultRowHeight="15" x14ac:dyDescent="0.25"/>
  <cols>
    <col min="1" max="1" width="14.7109375" customWidth="1"/>
    <col min="8" max="8" width="12.140625" customWidth="1"/>
    <col min="11" max="11" width="5.85546875" customWidth="1"/>
    <col min="12" max="12" width="9.140625" hidden="1" customWidth="1"/>
  </cols>
  <sheetData>
    <row r="1" spans="1:10" ht="14.45" x14ac:dyDescent="0.3">
      <c r="A1" s="25" t="s">
        <v>11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14.45" x14ac:dyDescent="0.3">
      <c r="A2" s="11" t="s">
        <v>3</v>
      </c>
      <c r="B2" s="4"/>
      <c r="C2" s="4"/>
      <c r="D2" s="4"/>
      <c r="E2" s="4"/>
      <c r="F2" s="4"/>
      <c r="G2" s="4"/>
      <c r="H2" s="4"/>
      <c r="I2" s="4"/>
      <c r="J2" s="12"/>
    </row>
    <row r="3" spans="1:10" ht="14.45" x14ac:dyDescent="0.3">
      <c r="A3" s="13"/>
      <c r="B3" s="5" t="s">
        <v>0</v>
      </c>
      <c r="C3" s="1"/>
      <c r="D3" s="4"/>
      <c r="E3" s="5" t="s">
        <v>1</v>
      </c>
      <c r="F3" s="1"/>
      <c r="G3" s="4"/>
      <c r="H3" s="5" t="s">
        <v>2</v>
      </c>
      <c r="I3" s="1"/>
      <c r="J3" s="12"/>
    </row>
    <row r="4" spans="1:10" ht="16.149999999999999" x14ac:dyDescent="0.3">
      <c r="A4" s="13"/>
      <c r="B4" s="2" t="s">
        <v>4</v>
      </c>
      <c r="C4" s="3">
        <v>504</v>
      </c>
      <c r="D4" s="4"/>
      <c r="E4" s="2" t="s">
        <v>5</v>
      </c>
      <c r="F4" s="3">
        <v>207.4</v>
      </c>
      <c r="G4" s="4"/>
      <c r="H4" s="2" t="s">
        <v>12</v>
      </c>
      <c r="I4" s="3">
        <v>7.0000000000000007E-2</v>
      </c>
      <c r="J4" s="12"/>
    </row>
    <row r="5" spans="1:10" ht="14.45" x14ac:dyDescent="0.3">
      <c r="A5" s="13"/>
      <c r="B5" s="2" t="s">
        <v>5</v>
      </c>
      <c r="C5" s="3">
        <f>C4/24</f>
        <v>21</v>
      </c>
      <c r="D5" s="4"/>
      <c r="E5" s="6" t="s">
        <v>6</v>
      </c>
      <c r="F5" s="7">
        <f>(F4*8760)/2000</f>
        <v>908.41200000000003</v>
      </c>
      <c r="G5" s="4"/>
      <c r="H5" s="2" t="s">
        <v>5</v>
      </c>
      <c r="I5" s="3">
        <f>I4*580</f>
        <v>40.6</v>
      </c>
      <c r="J5" s="12"/>
    </row>
    <row r="6" spans="1:10" ht="14.45" x14ac:dyDescent="0.3">
      <c r="A6" s="13"/>
      <c r="B6" s="6" t="s">
        <v>6</v>
      </c>
      <c r="C6" s="7">
        <f>(C5*8760)/2000</f>
        <v>91.98</v>
      </c>
      <c r="D6" s="4"/>
      <c r="E6" s="4"/>
      <c r="F6" s="4"/>
      <c r="G6" s="4"/>
      <c r="H6" s="6" t="s">
        <v>6</v>
      </c>
      <c r="I6" s="7">
        <f>(I5*8760)/2000</f>
        <v>177.828</v>
      </c>
      <c r="J6" s="12"/>
    </row>
    <row r="7" spans="1:10" ht="14.45" x14ac:dyDescent="0.3">
      <c r="A7" s="13"/>
      <c r="B7" s="4"/>
      <c r="C7" s="4"/>
      <c r="D7" s="4"/>
      <c r="E7" s="4"/>
      <c r="F7" s="4"/>
      <c r="G7" s="4"/>
      <c r="H7" s="4"/>
      <c r="I7" s="4"/>
      <c r="J7" s="12"/>
    </row>
    <row r="8" spans="1:10" ht="14.45" x14ac:dyDescent="0.3">
      <c r="A8" s="11" t="s">
        <v>7</v>
      </c>
      <c r="B8" s="4"/>
      <c r="C8" s="4"/>
      <c r="D8" s="4"/>
      <c r="E8" s="4"/>
      <c r="F8" s="4"/>
      <c r="G8" s="4"/>
      <c r="H8" s="4"/>
      <c r="I8" s="4"/>
      <c r="J8" s="12"/>
    </row>
    <row r="9" spans="1:10" ht="14.45" x14ac:dyDescent="0.3">
      <c r="A9" s="13"/>
      <c r="B9" s="5" t="s">
        <v>0</v>
      </c>
      <c r="C9" s="1"/>
      <c r="D9" s="4"/>
      <c r="E9" s="5" t="s">
        <v>1</v>
      </c>
      <c r="F9" s="1"/>
      <c r="G9" s="4"/>
      <c r="H9" s="5" t="s">
        <v>2</v>
      </c>
      <c r="I9" s="1"/>
      <c r="J9" s="12"/>
    </row>
    <row r="10" spans="1:10" ht="16.149999999999999" x14ac:dyDescent="0.3">
      <c r="A10" s="13"/>
      <c r="B10" s="2" t="s">
        <v>5</v>
      </c>
      <c r="C10" s="3">
        <v>91.5</v>
      </c>
      <c r="D10" s="4"/>
      <c r="E10" s="2" t="s">
        <v>5</v>
      </c>
      <c r="F10" s="3">
        <v>345</v>
      </c>
      <c r="G10" s="4"/>
      <c r="H10" s="2" t="s">
        <v>13</v>
      </c>
      <c r="I10" s="3">
        <v>0.1</v>
      </c>
      <c r="J10" s="12"/>
    </row>
    <row r="11" spans="1:10" ht="14.45" x14ac:dyDescent="0.3">
      <c r="A11" s="13"/>
      <c r="B11" s="6" t="s">
        <v>6</v>
      </c>
      <c r="C11" s="7">
        <f>(C10*8760)/2000</f>
        <v>400.77</v>
      </c>
      <c r="D11" s="4"/>
      <c r="E11" s="6" t="s">
        <v>6</v>
      </c>
      <c r="F11" s="7">
        <f>(F10*8760)/2000</f>
        <v>1511.1</v>
      </c>
      <c r="G11" s="4"/>
      <c r="H11" s="2" t="s">
        <v>5</v>
      </c>
      <c r="I11" s="3">
        <f>I10*820</f>
        <v>82</v>
      </c>
      <c r="J11" s="12"/>
    </row>
    <row r="12" spans="1:10" ht="14.45" x14ac:dyDescent="0.3">
      <c r="A12" s="13"/>
      <c r="C12" s="22"/>
      <c r="D12" s="4"/>
      <c r="E12" s="4"/>
      <c r="F12" s="4"/>
      <c r="G12" s="4"/>
      <c r="H12" s="6" t="s">
        <v>6</v>
      </c>
      <c r="I12" s="7">
        <f>(I11*8760)/2000</f>
        <v>359.16</v>
      </c>
      <c r="J12" s="12"/>
    </row>
    <row r="13" spans="1:10" ht="14.45" x14ac:dyDescent="0.3">
      <c r="A13" s="13"/>
      <c r="B13" s="8"/>
      <c r="C13" s="8"/>
      <c r="D13" s="4"/>
      <c r="E13" s="4"/>
      <c r="F13" s="4"/>
      <c r="G13" s="4"/>
      <c r="H13" s="8"/>
      <c r="I13" s="8"/>
      <c r="J13" s="12"/>
    </row>
    <row r="14" spans="1:10" ht="14.45" x14ac:dyDescent="0.3">
      <c r="A14" s="11"/>
      <c r="B14" s="8"/>
      <c r="C14" s="8"/>
      <c r="D14" s="4"/>
      <c r="E14" s="4"/>
      <c r="F14" s="4"/>
      <c r="G14" s="4"/>
      <c r="H14" s="8"/>
      <c r="I14" s="8"/>
      <c r="J14" s="12"/>
    </row>
    <row r="15" spans="1:10" ht="14.45" x14ac:dyDescent="0.3">
      <c r="A15" s="11" t="s">
        <v>8</v>
      </c>
      <c r="B15" s="5" t="s">
        <v>0</v>
      </c>
      <c r="C15" s="17"/>
      <c r="D15" s="4"/>
      <c r="E15" s="5" t="s">
        <v>1</v>
      </c>
      <c r="F15" s="1"/>
      <c r="G15" s="4"/>
      <c r="H15" s="5" t="s">
        <v>2</v>
      </c>
      <c r="I15" s="17"/>
      <c r="J15" s="12"/>
    </row>
    <row r="16" spans="1:10" ht="14.45" x14ac:dyDescent="0.3">
      <c r="A16" s="11"/>
      <c r="B16" s="18" t="s">
        <v>9</v>
      </c>
      <c r="C16" s="19">
        <f>SUM(C6,C11)</f>
        <v>492.75</v>
      </c>
      <c r="D16" s="4"/>
      <c r="E16" s="18" t="s">
        <v>9</v>
      </c>
      <c r="F16" s="19">
        <f>SUM(F5,F11)</f>
        <v>2419.5119999999997</v>
      </c>
      <c r="G16" s="4"/>
      <c r="H16" s="18" t="s">
        <v>9</v>
      </c>
      <c r="I16" s="19">
        <f>SUM(I6,I12)</f>
        <v>536.98800000000006</v>
      </c>
      <c r="J16" s="12"/>
    </row>
    <row r="17" spans="1:10" thickBot="1" x14ac:dyDescent="0.35">
      <c r="A17" s="14"/>
      <c r="B17" s="15"/>
      <c r="C17" s="15"/>
      <c r="D17" s="15"/>
      <c r="E17" s="15"/>
      <c r="F17" s="15"/>
      <c r="G17" s="15"/>
      <c r="H17" s="15"/>
      <c r="I17" s="15"/>
      <c r="J17" s="16"/>
    </row>
    <row r="18" spans="1:10" thickBot="1" x14ac:dyDescent="0.35"/>
    <row r="19" spans="1:10" ht="16.149999999999999" x14ac:dyDescent="0.3">
      <c r="A19" s="25" t="s">
        <v>19</v>
      </c>
      <c r="B19" s="26"/>
      <c r="C19" s="26"/>
      <c r="D19" s="26"/>
      <c r="E19" s="26"/>
      <c r="F19" s="26"/>
      <c r="G19" s="26"/>
      <c r="H19" s="26"/>
      <c r="I19" s="26"/>
      <c r="J19" s="27"/>
    </row>
    <row r="20" spans="1:10" ht="14.45" x14ac:dyDescent="0.3">
      <c r="A20" s="11" t="s">
        <v>3</v>
      </c>
      <c r="B20" s="4"/>
      <c r="C20" s="4"/>
      <c r="D20" s="4"/>
      <c r="E20" s="4"/>
      <c r="F20" s="4"/>
      <c r="G20" s="4"/>
      <c r="H20" s="4"/>
      <c r="I20" s="4"/>
      <c r="J20" s="12"/>
    </row>
    <row r="21" spans="1:10" ht="14.45" x14ac:dyDescent="0.3">
      <c r="A21" s="13"/>
      <c r="B21" s="5" t="s">
        <v>0</v>
      </c>
      <c r="C21" s="1"/>
      <c r="D21" s="4"/>
      <c r="E21" s="5" t="s">
        <v>1</v>
      </c>
      <c r="F21" s="1"/>
      <c r="G21" s="4"/>
      <c r="H21" s="5" t="s">
        <v>2</v>
      </c>
      <c r="I21" s="1"/>
      <c r="J21" s="12"/>
    </row>
    <row r="22" spans="1:10" ht="14.45" x14ac:dyDescent="0.3">
      <c r="A22" s="13"/>
      <c r="B22" s="2" t="s">
        <v>5</v>
      </c>
      <c r="C22" s="3">
        <v>0.5</v>
      </c>
      <c r="D22" s="4"/>
      <c r="E22" s="2" t="s">
        <v>5</v>
      </c>
      <c r="F22" s="3">
        <v>191.1</v>
      </c>
      <c r="G22" s="4"/>
      <c r="H22" s="2" t="s">
        <v>5</v>
      </c>
      <c r="I22" s="3">
        <v>5.2</v>
      </c>
      <c r="J22" s="12"/>
    </row>
    <row r="23" spans="1:10" ht="14.45" x14ac:dyDescent="0.3">
      <c r="A23" s="13"/>
      <c r="B23" s="6" t="s">
        <v>6</v>
      </c>
      <c r="C23" s="7">
        <f>(C22*8760)/2000</f>
        <v>2.19</v>
      </c>
      <c r="D23" s="4"/>
      <c r="E23" s="6" t="s">
        <v>6</v>
      </c>
      <c r="F23" s="7">
        <f>(F22*8760)/2000</f>
        <v>837.01800000000003</v>
      </c>
      <c r="G23" s="4"/>
      <c r="H23" s="6" t="s">
        <v>6</v>
      </c>
      <c r="I23" s="7">
        <f>(I22*8760)/2000</f>
        <v>22.776</v>
      </c>
      <c r="J23" s="12"/>
    </row>
    <row r="24" spans="1:10" ht="14.45" x14ac:dyDescent="0.3">
      <c r="A24" s="13"/>
      <c r="B24" s="4"/>
      <c r="C24" s="4"/>
      <c r="D24" s="4"/>
      <c r="E24" s="4"/>
      <c r="F24" s="4"/>
      <c r="G24" s="4"/>
      <c r="H24" s="4"/>
      <c r="I24" s="4"/>
      <c r="J24" s="12"/>
    </row>
    <row r="25" spans="1:10" ht="14.45" x14ac:dyDescent="0.3">
      <c r="A25" s="11" t="s">
        <v>7</v>
      </c>
      <c r="B25" s="4"/>
      <c r="C25" s="4"/>
      <c r="D25" s="4"/>
      <c r="E25" s="4"/>
      <c r="F25" s="4"/>
      <c r="G25" s="4"/>
      <c r="H25" s="4"/>
      <c r="I25" s="4"/>
      <c r="J25" s="12"/>
    </row>
    <row r="26" spans="1:10" ht="14.45" x14ac:dyDescent="0.3">
      <c r="A26" s="13"/>
      <c r="B26" s="5" t="s">
        <v>0</v>
      </c>
      <c r="C26" s="1"/>
      <c r="D26" s="4"/>
      <c r="E26" s="5" t="s">
        <v>1</v>
      </c>
      <c r="F26" s="1"/>
      <c r="G26" s="4"/>
      <c r="H26" s="5" t="s">
        <v>2</v>
      </c>
      <c r="I26" s="1"/>
      <c r="J26" s="12"/>
    </row>
    <row r="27" spans="1:10" ht="14.45" x14ac:dyDescent="0.3">
      <c r="A27" s="13"/>
      <c r="B27" s="2" t="s">
        <v>5</v>
      </c>
      <c r="C27" s="3">
        <v>435</v>
      </c>
      <c r="D27" s="4"/>
      <c r="E27" s="2" t="s">
        <v>5</v>
      </c>
      <c r="F27" s="3">
        <v>293</v>
      </c>
      <c r="G27" s="4"/>
      <c r="H27" s="2" t="s">
        <v>5</v>
      </c>
      <c r="I27" s="3">
        <v>81.599999999999994</v>
      </c>
      <c r="J27" s="12"/>
    </row>
    <row r="28" spans="1:10" ht="14.45" x14ac:dyDescent="0.3">
      <c r="A28" s="13"/>
      <c r="B28" s="6" t="s">
        <v>6</v>
      </c>
      <c r="C28" s="7">
        <f>(C27*8760)/2000</f>
        <v>1905.3</v>
      </c>
      <c r="D28" s="4"/>
      <c r="E28" s="6" t="s">
        <v>6</v>
      </c>
      <c r="F28" s="7">
        <f>(F27*8760)/2000</f>
        <v>1283.3399999999999</v>
      </c>
      <c r="G28" s="4"/>
      <c r="H28" s="6" t="s">
        <v>6</v>
      </c>
      <c r="I28" s="7">
        <f>(I27*8760)/2000</f>
        <v>357.40800000000002</v>
      </c>
      <c r="J28" s="12"/>
    </row>
    <row r="29" spans="1:10" ht="14.45" x14ac:dyDescent="0.3">
      <c r="A29" s="13"/>
      <c r="B29" s="8"/>
      <c r="C29" s="8"/>
      <c r="D29" s="4"/>
      <c r="E29" s="8"/>
      <c r="F29" s="8"/>
      <c r="G29" s="4"/>
      <c r="H29" s="8"/>
      <c r="I29" s="8"/>
      <c r="J29" s="12"/>
    </row>
    <row r="30" spans="1:10" ht="14.45" x14ac:dyDescent="0.3">
      <c r="A30" s="13"/>
      <c r="B30" s="8"/>
      <c r="C30" s="8"/>
      <c r="D30" s="4"/>
      <c r="E30" s="8"/>
      <c r="F30" s="8"/>
      <c r="G30" s="4"/>
      <c r="H30" s="8"/>
      <c r="I30" s="8"/>
      <c r="J30" s="12"/>
    </row>
    <row r="31" spans="1:10" ht="14.45" x14ac:dyDescent="0.3">
      <c r="A31" s="11" t="s">
        <v>8</v>
      </c>
      <c r="B31" s="5" t="s">
        <v>20</v>
      </c>
      <c r="C31" s="17"/>
      <c r="D31" s="4"/>
      <c r="E31" s="5" t="s">
        <v>22</v>
      </c>
      <c r="F31" s="1"/>
      <c r="G31" s="4"/>
      <c r="H31" s="5" t="s">
        <v>21</v>
      </c>
      <c r="I31" s="17"/>
      <c r="J31" s="12"/>
    </row>
    <row r="32" spans="1:10" ht="14.45" x14ac:dyDescent="0.3">
      <c r="A32" s="11"/>
      <c r="B32" s="18" t="s">
        <v>9</v>
      </c>
      <c r="C32" s="19">
        <f>SUM(C23,C28)</f>
        <v>1907.49</v>
      </c>
      <c r="D32" s="4"/>
      <c r="E32" s="18" t="s">
        <v>9</v>
      </c>
      <c r="F32" s="19">
        <f>SUM(F23,F28)</f>
        <v>2120.3580000000002</v>
      </c>
      <c r="G32" s="4"/>
      <c r="H32" s="18" t="s">
        <v>9</v>
      </c>
      <c r="I32" s="19">
        <f>SUM(I23,I28)</f>
        <v>380.18400000000003</v>
      </c>
      <c r="J32" s="12"/>
    </row>
    <row r="33" spans="1:10" thickBot="1" x14ac:dyDescent="0.35">
      <c r="A33" s="14"/>
      <c r="B33" s="15"/>
      <c r="C33" s="15"/>
      <c r="D33" s="15"/>
      <c r="E33" s="15"/>
      <c r="F33" s="15"/>
      <c r="G33" s="15"/>
      <c r="H33" s="15"/>
      <c r="I33" s="15"/>
      <c r="J33" s="16"/>
    </row>
    <row r="35" spans="1:10" ht="15.75" thickBot="1" x14ac:dyDescent="0.3"/>
    <row r="36" spans="1:10" ht="17.25" x14ac:dyDescent="0.25">
      <c r="A36" s="20"/>
      <c r="B36" s="9"/>
      <c r="C36" s="9"/>
      <c r="D36" s="9"/>
      <c r="E36" s="21" t="s">
        <v>18</v>
      </c>
      <c r="F36" s="9"/>
      <c r="G36" s="9"/>
      <c r="H36" s="9"/>
      <c r="I36" s="9"/>
      <c r="J36" s="10"/>
    </row>
    <row r="37" spans="1:10" x14ac:dyDescent="0.25">
      <c r="A37" s="11" t="s">
        <v>3</v>
      </c>
      <c r="B37" s="4"/>
      <c r="C37" s="4"/>
      <c r="D37" s="4"/>
      <c r="E37" s="4"/>
      <c r="F37" s="4"/>
      <c r="G37" s="4"/>
      <c r="H37" s="4"/>
      <c r="I37" s="4"/>
      <c r="J37" s="12"/>
    </row>
    <row r="38" spans="1:10" x14ac:dyDescent="0.25">
      <c r="A38" s="13"/>
      <c r="B38" s="5" t="s">
        <v>0</v>
      </c>
      <c r="C38" s="1"/>
      <c r="D38" s="4"/>
      <c r="E38" s="5" t="s">
        <v>1</v>
      </c>
      <c r="F38" s="1"/>
      <c r="G38" s="4"/>
      <c r="H38" s="5" t="s">
        <v>2</v>
      </c>
      <c r="I38" s="1"/>
      <c r="J38" s="12"/>
    </row>
    <row r="39" spans="1:10" x14ac:dyDescent="0.25">
      <c r="A39" s="13"/>
      <c r="B39" s="2" t="s">
        <v>5</v>
      </c>
      <c r="C39" s="3">
        <v>21</v>
      </c>
      <c r="D39" s="4"/>
      <c r="E39" s="2" t="s">
        <v>5</v>
      </c>
      <c r="F39" s="3">
        <v>207.4</v>
      </c>
      <c r="G39" s="4"/>
      <c r="H39" s="2" t="s">
        <v>5</v>
      </c>
      <c r="I39" s="3">
        <v>30.4</v>
      </c>
      <c r="J39" s="12"/>
    </row>
    <row r="40" spans="1:10" x14ac:dyDescent="0.25">
      <c r="A40" s="13"/>
      <c r="B40" s="6" t="s">
        <v>6</v>
      </c>
      <c r="C40" s="7">
        <f>(C39*8760)/2000</f>
        <v>91.98</v>
      </c>
      <c r="D40" s="4"/>
      <c r="E40" s="6" t="s">
        <v>6</v>
      </c>
      <c r="F40" s="7">
        <f>(F39*8760)/2000</f>
        <v>908.41200000000003</v>
      </c>
      <c r="G40" s="4"/>
      <c r="H40" s="6" t="s">
        <v>6</v>
      </c>
      <c r="I40" s="7">
        <f>(I39*8760)/2000</f>
        <v>133.15199999999999</v>
      </c>
      <c r="J40" s="12"/>
    </row>
    <row r="41" spans="1:10" x14ac:dyDescent="0.25">
      <c r="A41" s="13"/>
      <c r="B41" s="4"/>
      <c r="C41" s="4"/>
      <c r="D41" s="4"/>
      <c r="E41" s="4"/>
      <c r="F41" s="4"/>
      <c r="G41" s="4"/>
      <c r="H41" s="4"/>
      <c r="I41" s="4"/>
      <c r="J41" s="12"/>
    </row>
    <row r="42" spans="1:10" x14ac:dyDescent="0.25">
      <c r="A42" s="11" t="s">
        <v>7</v>
      </c>
      <c r="B42" s="4"/>
      <c r="C42" s="4"/>
      <c r="D42" s="4"/>
      <c r="E42" s="4"/>
      <c r="F42" s="4"/>
      <c r="G42" s="4"/>
      <c r="H42" s="4"/>
      <c r="I42" s="4"/>
      <c r="J42" s="12"/>
    </row>
    <row r="43" spans="1:10" x14ac:dyDescent="0.25">
      <c r="A43" s="13"/>
      <c r="B43" s="5" t="s">
        <v>0</v>
      </c>
      <c r="C43" s="1"/>
      <c r="D43" s="4"/>
      <c r="E43" s="5" t="s">
        <v>1</v>
      </c>
      <c r="F43" s="1"/>
      <c r="G43" s="4"/>
      <c r="H43" s="5" t="s">
        <v>2</v>
      </c>
      <c r="I43" s="1"/>
      <c r="J43" s="12"/>
    </row>
    <row r="44" spans="1:10" x14ac:dyDescent="0.25">
      <c r="A44" s="13"/>
      <c r="B44" s="2" t="s">
        <v>5</v>
      </c>
      <c r="C44" s="3">
        <v>788.2</v>
      </c>
      <c r="D44" s="4"/>
      <c r="E44" s="2" t="s">
        <v>5</v>
      </c>
      <c r="F44" s="3">
        <v>526.79999999999995</v>
      </c>
      <c r="G44" s="4"/>
      <c r="H44" s="2" t="s">
        <v>5</v>
      </c>
      <c r="I44" s="3">
        <v>81.599999999999994</v>
      </c>
      <c r="J44" s="12"/>
    </row>
    <row r="45" spans="1:10" x14ac:dyDescent="0.25">
      <c r="A45" s="13"/>
      <c r="B45" s="6" t="s">
        <v>6</v>
      </c>
      <c r="C45" s="7">
        <f>(C44*8760)/2000</f>
        <v>3452.3159999999998</v>
      </c>
      <c r="D45" s="4"/>
      <c r="E45" s="6" t="s">
        <v>6</v>
      </c>
      <c r="F45" s="7">
        <f>(F44*8760)/2000</f>
        <v>2307.384</v>
      </c>
      <c r="G45" s="4"/>
      <c r="H45" s="6" t="s">
        <v>6</v>
      </c>
      <c r="I45" s="7">
        <f>(I44*8760)/2000</f>
        <v>357.40800000000002</v>
      </c>
      <c r="J45" s="12"/>
    </row>
    <row r="46" spans="1:10" x14ac:dyDescent="0.25">
      <c r="A46" s="13"/>
      <c r="B46" s="8"/>
      <c r="C46" s="8"/>
      <c r="D46" s="4"/>
      <c r="E46" s="8"/>
      <c r="F46" s="8"/>
      <c r="G46" s="4"/>
      <c r="H46" s="8"/>
      <c r="I46" s="8"/>
      <c r="J46" s="12"/>
    </row>
    <row r="47" spans="1:10" x14ac:dyDescent="0.25">
      <c r="A47" s="13"/>
      <c r="B47" s="8"/>
      <c r="C47" s="8"/>
      <c r="D47" s="4"/>
      <c r="E47" s="8"/>
      <c r="F47" s="8"/>
      <c r="G47" s="4"/>
      <c r="H47" s="8"/>
      <c r="I47" s="8"/>
      <c r="J47" s="12"/>
    </row>
    <row r="48" spans="1:10" x14ac:dyDescent="0.25">
      <c r="A48" s="11" t="s">
        <v>8</v>
      </c>
      <c r="B48" s="5" t="s">
        <v>0</v>
      </c>
      <c r="C48" s="17"/>
      <c r="D48" s="4"/>
      <c r="E48" s="5" t="s">
        <v>1</v>
      </c>
      <c r="F48" s="1"/>
      <c r="G48" s="4"/>
      <c r="H48" s="5" t="s">
        <v>2</v>
      </c>
      <c r="I48" s="17"/>
      <c r="J48" s="12"/>
    </row>
    <row r="49" spans="1:10" x14ac:dyDescent="0.25">
      <c r="A49" s="11"/>
      <c r="B49" s="18" t="s">
        <v>9</v>
      </c>
      <c r="C49" s="19">
        <f>SUM(C40,C45)</f>
        <v>3544.2959999999998</v>
      </c>
      <c r="D49" s="4"/>
      <c r="E49" s="18" t="s">
        <v>9</v>
      </c>
      <c r="F49" s="19">
        <f>SUM(F40,F45)</f>
        <v>3215.7960000000003</v>
      </c>
      <c r="G49" s="4"/>
      <c r="H49" s="18" t="s">
        <v>9</v>
      </c>
      <c r="I49" s="19">
        <f>SUM(I40,I45)</f>
        <v>490.56</v>
      </c>
      <c r="J49" s="12"/>
    </row>
    <row r="50" spans="1:10" ht="15.75" thickBot="1" x14ac:dyDescent="0.3">
      <c r="A50" s="14"/>
      <c r="B50" s="15"/>
      <c r="C50" s="15"/>
      <c r="D50" s="15"/>
      <c r="E50" s="15"/>
      <c r="F50" s="15"/>
      <c r="G50" s="15"/>
      <c r="H50" s="15"/>
      <c r="I50" s="15"/>
      <c r="J50" s="16"/>
    </row>
    <row r="51" spans="1:10" ht="15.75" thickBot="1" x14ac:dyDescent="0.3"/>
    <row r="52" spans="1:10" x14ac:dyDescent="0.25">
      <c r="A52" s="25" t="s">
        <v>23</v>
      </c>
      <c r="B52" s="26"/>
      <c r="C52" s="26"/>
      <c r="D52" s="26"/>
      <c r="E52" s="26"/>
      <c r="F52" s="26"/>
      <c r="G52" s="26"/>
      <c r="H52" s="26"/>
      <c r="I52" s="26"/>
      <c r="J52" s="27"/>
    </row>
    <row r="53" spans="1:10" x14ac:dyDescent="0.25">
      <c r="A53" s="13"/>
      <c r="B53" s="4"/>
      <c r="C53" s="4"/>
      <c r="D53" s="4"/>
      <c r="E53" s="4"/>
      <c r="F53" s="4"/>
      <c r="G53" s="4"/>
      <c r="H53" s="4"/>
      <c r="I53" s="4"/>
      <c r="J53" s="12"/>
    </row>
    <row r="54" spans="1:10" x14ac:dyDescent="0.25">
      <c r="A54" s="13"/>
      <c r="B54" s="4"/>
      <c r="C54" s="8" t="s">
        <v>0</v>
      </c>
      <c r="D54" s="4"/>
      <c r="E54" s="4"/>
      <c r="F54" s="8" t="s">
        <v>1</v>
      </c>
      <c r="G54" s="4"/>
      <c r="H54" s="4"/>
      <c r="I54" s="8" t="s">
        <v>2</v>
      </c>
      <c r="J54" s="12"/>
    </row>
    <row r="55" spans="1:10" x14ac:dyDescent="0.25">
      <c r="A55" s="11" t="s">
        <v>10</v>
      </c>
      <c r="B55" s="4"/>
      <c r="C55" s="8">
        <f>C49-C16</f>
        <v>3051.5459999999998</v>
      </c>
      <c r="D55" s="4"/>
      <c r="E55" s="4"/>
      <c r="F55" s="8">
        <f>F49-F16</f>
        <v>796.28400000000056</v>
      </c>
      <c r="G55" s="4"/>
      <c r="H55" s="4"/>
      <c r="I55" s="8">
        <f>I49-I16</f>
        <v>-46.428000000000054</v>
      </c>
      <c r="J55" s="12"/>
    </row>
    <row r="56" spans="1:10" ht="15.75" thickBot="1" x14ac:dyDescent="0.3">
      <c r="A56" s="14"/>
      <c r="B56" s="15"/>
      <c r="C56" s="15"/>
      <c r="D56" s="15"/>
      <c r="E56" s="15"/>
      <c r="F56" s="15"/>
      <c r="G56" s="15"/>
      <c r="H56" s="15"/>
      <c r="I56" s="15"/>
      <c r="J56" s="16"/>
    </row>
    <row r="57" spans="1:10" ht="15.75" thickBot="1" x14ac:dyDescent="0.3"/>
    <row r="58" spans="1:10" x14ac:dyDescent="0.25">
      <c r="A58" s="25" t="s">
        <v>24</v>
      </c>
      <c r="B58" s="26"/>
      <c r="C58" s="26"/>
      <c r="D58" s="26"/>
      <c r="E58" s="26"/>
      <c r="F58" s="26"/>
      <c r="G58" s="26"/>
      <c r="H58" s="26"/>
      <c r="I58" s="26"/>
      <c r="J58" s="27"/>
    </row>
    <row r="59" spans="1:10" x14ac:dyDescent="0.25">
      <c r="A59" s="13"/>
      <c r="B59" s="4"/>
      <c r="C59" s="4"/>
      <c r="D59" s="4"/>
      <c r="E59" s="4"/>
      <c r="F59" s="4"/>
      <c r="G59" s="4"/>
      <c r="H59" s="4"/>
      <c r="I59" s="4"/>
      <c r="J59" s="12"/>
    </row>
    <row r="60" spans="1:10" x14ac:dyDescent="0.25">
      <c r="A60" s="13"/>
      <c r="B60" s="4"/>
      <c r="C60" s="8" t="s">
        <v>0</v>
      </c>
      <c r="D60" s="4"/>
      <c r="E60" s="4"/>
      <c r="F60" s="8" t="s">
        <v>1</v>
      </c>
      <c r="G60" s="4"/>
      <c r="H60" s="4"/>
      <c r="I60" s="8" t="s">
        <v>2</v>
      </c>
      <c r="J60" s="12"/>
    </row>
    <row r="61" spans="1:10" x14ac:dyDescent="0.25">
      <c r="A61" s="11" t="s">
        <v>10</v>
      </c>
      <c r="B61" s="4"/>
      <c r="C61" s="8">
        <f>C49-C32</f>
        <v>1636.8059999999998</v>
      </c>
      <c r="D61" s="4"/>
      <c r="E61" s="4"/>
      <c r="F61" s="8">
        <f>F49-F32</f>
        <v>1095.4380000000001</v>
      </c>
      <c r="G61" s="4"/>
      <c r="H61" s="4"/>
      <c r="I61" s="8">
        <f>I49-I32</f>
        <v>110.37599999999998</v>
      </c>
      <c r="J61" s="12"/>
    </row>
    <row r="62" spans="1:10" ht="15.75" thickBot="1" x14ac:dyDescent="0.3">
      <c r="A62" s="14"/>
      <c r="B62" s="15"/>
      <c r="C62" s="15"/>
      <c r="D62" s="15"/>
      <c r="E62" s="15"/>
      <c r="F62" s="15"/>
      <c r="G62" s="15"/>
      <c r="H62" s="15"/>
      <c r="I62" s="15"/>
      <c r="J62" s="16"/>
    </row>
  </sheetData>
  <mergeCells count="4">
    <mergeCell ref="A1:J1"/>
    <mergeCell ref="A19:J19"/>
    <mergeCell ref="A52:J52"/>
    <mergeCell ref="A58:J58"/>
  </mergeCells>
  <pageMargins left="0.7" right="0.7" top="0.75" bottom="0.75" header="0.3" footer="0.3"/>
  <pageSetup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Calculations</vt:lpstr>
    </vt:vector>
  </TitlesOfParts>
  <Company>Arkansas Department of Environmental Quality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David</dc:creator>
  <cp:lastModifiedBy>Tricia Treece</cp:lastModifiedBy>
  <cp:lastPrinted>2018-08-01T18:34:32Z</cp:lastPrinted>
  <dcterms:created xsi:type="dcterms:W3CDTF">2018-08-01T13:54:01Z</dcterms:created>
  <dcterms:modified xsi:type="dcterms:W3CDTF">2018-09-27T17:32:21Z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21a2b991-0399-4482-94c3-947f426f65cc</vt:lpwstr>
  </property>
</Properties>
</file>